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.Akinaga\Desktop\"/>
    </mc:Choice>
  </mc:AlternateContent>
  <xr:revisionPtr revIDLastSave="0" documentId="8_{73A64493-DEE9-4700-A660-E2E3958EC7CF}" xr6:coauthVersionLast="47" xr6:coauthVersionMax="47" xr10:uidLastSave="{00000000-0000-0000-0000-000000000000}"/>
  <bookViews>
    <workbookView xWindow="-108" yWindow="-108" windowWidth="23256" windowHeight="12576" xr2:uid="{C2821107-4C90-4EBB-BD5B-09BEEC4801FD}"/>
  </bookViews>
  <sheets>
    <sheet name="事業復活支援金計算シート" sheetId="1" r:id="rId1"/>
  </sheets>
  <definedNames>
    <definedName name="_xlnm.Print_Area" localSheetId="0">事業復活支援金計算シート!$A$1:$R$56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6" i="1" s="1"/>
  <c r="G23" i="1"/>
  <c r="G26" i="1" s="1"/>
  <c r="F23" i="1"/>
  <c r="F26" i="1" s="1"/>
  <c r="E23" i="1"/>
  <c r="E26" i="1" s="1"/>
  <c r="D23" i="1"/>
  <c r="D26" i="1" s="1"/>
  <c r="H22" i="1"/>
  <c r="H25" i="1" s="1"/>
  <c r="G22" i="1"/>
  <c r="G25" i="1" s="1"/>
  <c r="F22" i="1"/>
  <c r="F25" i="1" s="1"/>
  <c r="E22" i="1"/>
  <c r="E25" i="1" s="1"/>
  <c r="D22" i="1"/>
  <c r="D25" i="1" s="1"/>
  <c r="H21" i="1"/>
  <c r="H24" i="1" s="1"/>
  <c r="H28" i="1" s="1"/>
  <c r="G21" i="1"/>
  <c r="G24" i="1" s="1"/>
  <c r="G28" i="1" s="1"/>
  <c r="F21" i="1"/>
  <c r="F24" i="1" s="1"/>
  <c r="E21" i="1"/>
  <c r="E24" i="1" s="1"/>
  <c r="D21" i="1"/>
  <c r="D24" i="1" s="1"/>
  <c r="I44" i="1"/>
  <c r="I40" i="1"/>
  <c r="I36" i="1"/>
  <c r="H20" i="1"/>
  <c r="G20" i="1"/>
  <c r="F20" i="1"/>
  <c r="E20" i="1"/>
  <c r="D20" i="1"/>
  <c r="D28" i="1" l="1"/>
  <c r="E29" i="1"/>
  <c r="D29" i="1"/>
  <c r="F30" i="1"/>
  <c r="E30" i="1"/>
  <c r="H29" i="1"/>
  <c r="F29" i="1"/>
  <c r="G29" i="1"/>
  <c r="E28" i="1"/>
  <c r="F28" i="1"/>
  <c r="H30" i="1"/>
  <c r="D30" i="1"/>
  <c r="G30" i="1"/>
  <c r="I28" i="1" l="1"/>
  <c r="J28" i="1" s="1"/>
  <c r="K28" i="1" s="1"/>
  <c r="L28" i="1" s="1"/>
  <c r="I29" i="1"/>
  <c r="I30" i="1"/>
  <c r="J30" i="1" s="1"/>
  <c r="K30" i="1" s="1"/>
  <c r="L30" i="1" s="1"/>
  <c r="J29" i="1" l="1"/>
  <c r="K29" i="1" s="1"/>
  <c r="L29" i="1" s="1"/>
  <c r="M28" i="1" l="1"/>
  <c r="N28" i="1" l="1"/>
  <c r="I31" i="1"/>
  <c r="J44" i="1" l="1"/>
  <c r="J36" i="1"/>
  <c r="J40" i="1"/>
  <c r="N33" i="1"/>
  <c r="N36" i="1"/>
  <c r="N19" i="1" s="1"/>
</calcChain>
</file>

<file path=xl/sharedStrings.xml><?xml version="1.0" encoding="utf-8"?>
<sst xmlns="http://schemas.openxmlformats.org/spreadsheetml/2006/main" count="71" uniqueCount="58">
  <si>
    <t xml:space="preserve">基準期間 「2018年11月～2019年3月」、「2019年11月～2020年3月」、「2020年11月～2021年3月」のいずれかの期間 （対象月を判断するため、売上高の比較に用いた月（基準月）を含む期間であること） </t>
    <phoneticPr fontId="3"/>
  </si>
  <si>
    <t>対象月 2021年11月～2022年3月のいずれかの月 （基準期間の同月と比較して売上が50%以上又は30％以上50％未満減少した月であること</t>
  </si>
  <si>
    <t>売上高減少率</t>
    <rPh sb="0" eb="6">
      <t>ウリアゲダカゲンショウリツ</t>
    </rPh>
    <phoneticPr fontId="3"/>
  </si>
  <si>
    <t>個人事業者</t>
    <rPh sb="0" eb="5">
      <t>コジンジギョウシャ</t>
    </rPh>
    <phoneticPr fontId="3"/>
  </si>
  <si>
    <t>法人</t>
    <rPh sb="0" eb="2">
      <t>ホウジン</t>
    </rPh>
    <phoneticPr fontId="3"/>
  </si>
  <si>
    <t>1億円以下</t>
    <rPh sb="1" eb="5">
      <t>オクエンイカ</t>
    </rPh>
    <phoneticPr fontId="3"/>
  </si>
  <si>
    <t>１～５億円</t>
    <rPh sb="3" eb="5">
      <t>オクエン</t>
    </rPh>
    <phoneticPr fontId="3"/>
  </si>
  <si>
    <t>5億円超</t>
    <rPh sb="1" eb="4">
      <t>オクエンチョウ</t>
    </rPh>
    <phoneticPr fontId="3"/>
  </si>
  <si>
    <t>-50％以上</t>
    <rPh sb="4" eb="6">
      <t>イジョウ</t>
    </rPh>
    <phoneticPr fontId="3"/>
  </si>
  <si>
    <t>-30～50％未満</t>
    <rPh sb="7" eb="9">
      <t>ミマン</t>
    </rPh>
    <phoneticPr fontId="3"/>
  </si>
  <si>
    <t>50万</t>
    <rPh sb="2" eb="3">
      <t>マン</t>
    </rPh>
    <phoneticPr fontId="3"/>
  </si>
  <si>
    <t>30万</t>
    <rPh sb="2" eb="3">
      <t>マン</t>
    </rPh>
    <phoneticPr fontId="3"/>
  </si>
  <si>
    <t>100万</t>
    <rPh sb="3" eb="4">
      <t>マン</t>
    </rPh>
    <phoneticPr fontId="3"/>
  </si>
  <si>
    <t>60万</t>
    <rPh sb="2" eb="3">
      <t>マン</t>
    </rPh>
    <phoneticPr fontId="3"/>
  </si>
  <si>
    <t>150万</t>
    <rPh sb="3" eb="4">
      <t>マン</t>
    </rPh>
    <phoneticPr fontId="3"/>
  </si>
  <si>
    <t>90万</t>
    <rPh sb="2" eb="3">
      <t>マン</t>
    </rPh>
    <phoneticPr fontId="3"/>
  </si>
  <si>
    <t>250万</t>
    <rPh sb="3" eb="4">
      <t>マン</t>
    </rPh>
    <phoneticPr fontId="3"/>
  </si>
  <si>
    <t>※法人の年間売上高：基準月（2018年11月～2021年3月の間で売上高の比較に用いた月）を含む事業年度の年間売上高</t>
    <rPh sb="1" eb="3">
      <t>ホウジン</t>
    </rPh>
    <rPh sb="4" eb="6">
      <t>ネンカン</t>
    </rPh>
    <rPh sb="6" eb="8">
      <t>ウリアゲ</t>
    </rPh>
    <rPh sb="8" eb="9">
      <t>ダカ</t>
    </rPh>
    <rPh sb="10" eb="12">
      <t>キジュン</t>
    </rPh>
    <phoneticPr fontId="3"/>
  </si>
  <si>
    <t>申請企業の種別</t>
    <rPh sb="0" eb="4">
      <t>シンセイキギョウ</t>
    </rPh>
    <rPh sb="5" eb="7">
      <t>シュベツ</t>
    </rPh>
    <phoneticPr fontId="3"/>
  </si>
  <si>
    <t>法人（1億円以下）</t>
    <rPh sb="0" eb="2">
      <t>ホウジン</t>
    </rPh>
    <rPh sb="4" eb="8">
      <t>オクエンイカ</t>
    </rPh>
    <phoneticPr fontId="3"/>
  </si>
  <si>
    <t>法人（1～5億円）</t>
    <rPh sb="0" eb="2">
      <t>ホウジン</t>
    </rPh>
    <rPh sb="6" eb="8">
      <t>オクエン</t>
    </rPh>
    <phoneticPr fontId="3"/>
  </si>
  <si>
    <t>法人（5億円超）</t>
    <rPh sb="0" eb="2">
      <t>ホウジン</t>
    </rPh>
    <rPh sb="4" eb="6">
      <t>オクエン</t>
    </rPh>
    <rPh sb="6" eb="7">
      <t>チョウ</t>
    </rPh>
    <phoneticPr fontId="3"/>
  </si>
  <si>
    <t>■対象月の売上高確認（単位：円）</t>
    <rPh sb="1" eb="4">
      <t>タイショウツキ</t>
    </rPh>
    <rPh sb="5" eb="7">
      <t>ウリアゲ</t>
    </rPh>
    <rPh sb="7" eb="8">
      <t>ダカ</t>
    </rPh>
    <rPh sb="8" eb="10">
      <t>カクニン</t>
    </rPh>
    <rPh sb="11" eb="13">
      <t>タンイ</t>
    </rPh>
    <rPh sb="14" eb="15">
      <t>エン</t>
    </rPh>
    <phoneticPr fontId="3"/>
  </si>
  <si>
    <t>■基準期間の売上高確認（単位：円）</t>
    <rPh sb="1" eb="5">
      <t>キジュンキカン</t>
    </rPh>
    <rPh sb="6" eb="9">
      <t>ウリアゲダカ</t>
    </rPh>
    <rPh sb="9" eb="11">
      <t>カクニン</t>
    </rPh>
    <rPh sb="12" eb="14">
      <t>タンイ</t>
    </rPh>
    <rPh sb="15" eb="16">
      <t>エン</t>
    </rPh>
    <phoneticPr fontId="3"/>
  </si>
  <si>
    <t>計</t>
    <rPh sb="0" eb="1">
      <t>ケイ</t>
    </rPh>
    <phoneticPr fontId="3"/>
  </si>
  <si>
    <r>
      <rPr>
        <sz val="11"/>
        <color theme="1"/>
        <rFont val="游ゴシック"/>
        <family val="2"/>
        <charset val="128"/>
      </rPr>
      <t>①</t>
    </r>
    <r>
      <rPr>
        <sz val="11"/>
        <color theme="1"/>
        <rFont val="游ゴシック"/>
        <family val="2"/>
        <charset val="128"/>
        <scheme val="minor"/>
      </rPr>
      <t>「2018年11月～2019年3月」</t>
    </r>
    <phoneticPr fontId="3"/>
  </si>
  <si>
    <t>②「2019年11月～2020年3月」</t>
    <phoneticPr fontId="3"/>
  </si>
  <si>
    <t>③「2020年11月～2021年3月」</t>
    <phoneticPr fontId="3"/>
  </si>
  <si>
    <t>比較①</t>
    <rPh sb="0" eb="2">
      <t>ヒカク</t>
    </rPh>
    <phoneticPr fontId="3"/>
  </si>
  <si>
    <t>比較②</t>
    <rPh sb="0" eb="2">
      <t>ヒカク</t>
    </rPh>
    <phoneticPr fontId="3"/>
  </si>
  <si>
    <t>比較③</t>
    <rPh sb="0" eb="2">
      <t>ヒカク</t>
    </rPh>
    <phoneticPr fontId="3"/>
  </si>
  <si>
    <t>増減率①</t>
    <rPh sb="0" eb="2">
      <t>ゾウゲン</t>
    </rPh>
    <rPh sb="2" eb="3">
      <t>リツ</t>
    </rPh>
    <phoneticPr fontId="3"/>
  </si>
  <si>
    <t>増減率②</t>
    <rPh sb="0" eb="2">
      <t>ゾウゲン</t>
    </rPh>
    <rPh sb="2" eb="3">
      <t>リツ</t>
    </rPh>
    <phoneticPr fontId="3"/>
  </si>
  <si>
    <t>増減率③</t>
    <rPh sb="0" eb="2">
      <t>ゾウゲン</t>
    </rPh>
    <rPh sb="2" eb="3">
      <t>リツ</t>
    </rPh>
    <phoneticPr fontId="3"/>
  </si>
  <si>
    <t>対象</t>
    <rPh sb="0" eb="2">
      <t>タイショウ</t>
    </rPh>
    <phoneticPr fontId="3"/>
  </si>
  <si>
    <t>支給額</t>
    <rPh sb="0" eb="3">
      <t>シキュウガク</t>
    </rPh>
    <phoneticPr fontId="3"/>
  </si>
  <si>
    <t>対象外</t>
    <rPh sb="0" eb="3">
      <t>タイショウガイ</t>
    </rPh>
    <phoneticPr fontId="3"/>
  </si>
  <si>
    <t>位置の把握</t>
    <rPh sb="0" eb="2">
      <t>イチ</t>
    </rPh>
    <rPh sb="3" eb="5">
      <t>ハアク</t>
    </rPh>
    <phoneticPr fontId="3"/>
  </si>
  <si>
    <t>×5した額</t>
    <rPh sb="4" eb="5">
      <t>ガク</t>
    </rPh>
    <phoneticPr fontId="3"/>
  </si>
  <si>
    <t>入力箇所</t>
    <rPh sb="0" eb="2">
      <t>ニュウリョク</t>
    </rPh>
    <rPh sb="2" eb="4">
      <t>カショ</t>
    </rPh>
    <phoneticPr fontId="3"/>
  </si>
  <si>
    <t>事業復活支援金計算</t>
    <rPh sb="0" eb="7">
      <t>ジギョウフッカツシエンキン</t>
    </rPh>
    <rPh sb="7" eb="9">
      <t>ケイサン</t>
    </rPh>
    <phoneticPr fontId="3"/>
  </si>
  <si>
    <t>対象にした対象月</t>
    <rPh sb="0" eb="2">
      <t>タイショウ</t>
    </rPh>
    <rPh sb="5" eb="8">
      <t>タイショウツキ</t>
    </rPh>
    <phoneticPr fontId="3"/>
  </si>
  <si>
    <t>対象の期間</t>
    <rPh sb="0" eb="2">
      <t>タイショウ</t>
    </rPh>
    <rPh sb="3" eb="5">
      <t>キカン</t>
    </rPh>
    <phoneticPr fontId="3"/>
  </si>
  <si>
    <t>※支援経験のない福島が作成しているので、正しい結果が出るかある程度検証をお願いします。</t>
    <rPh sb="1" eb="5">
      <t>シエンケイケン</t>
    </rPh>
    <rPh sb="8" eb="10">
      <t>フクシマ</t>
    </rPh>
    <rPh sb="11" eb="13">
      <t>サクセイ</t>
    </rPh>
    <rPh sb="20" eb="21">
      <t>タダ</t>
    </rPh>
    <rPh sb="23" eb="25">
      <t>ケッカ</t>
    </rPh>
    <rPh sb="26" eb="27">
      <t>デ</t>
    </rPh>
    <rPh sb="31" eb="33">
      <t>テイド</t>
    </rPh>
    <rPh sb="33" eb="35">
      <t>ケンショウ</t>
    </rPh>
    <rPh sb="37" eb="38">
      <t>ネガ</t>
    </rPh>
    <phoneticPr fontId="3"/>
  </si>
  <si>
    <t>申請企業の売上高減少率</t>
    <rPh sb="0" eb="4">
      <t>シンセイキギョウ</t>
    </rPh>
    <rPh sb="5" eb="8">
      <t>ウリアゲダカ</t>
    </rPh>
    <rPh sb="8" eb="11">
      <t>ゲンショウリツ</t>
    </rPh>
    <phoneticPr fontId="3"/>
  </si>
  <si>
    <t>&lt;&lt;参考：事業復活支援金概要資料より＞＞</t>
    <rPh sb="2" eb="4">
      <t>サンコウ</t>
    </rPh>
    <rPh sb="5" eb="7">
      <t>ジギョウ</t>
    </rPh>
    <rPh sb="7" eb="9">
      <t>フッカツ</t>
    </rPh>
    <rPh sb="9" eb="12">
      <t>シエンキン</t>
    </rPh>
    <rPh sb="12" eb="14">
      <t>ガイヨウ</t>
    </rPh>
    <rPh sb="14" eb="16">
      <t>シリョウ</t>
    </rPh>
    <phoneticPr fontId="3"/>
  </si>
  <si>
    <t>結果表示↓</t>
    <rPh sb="0" eb="4">
      <t>ケッカヒョウジ</t>
    </rPh>
    <phoneticPr fontId="3"/>
  </si>
  <si>
    <t>エラー値・未記入は999％に</t>
    <rPh sb="3" eb="4">
      <t>チ</t>
    </rPh>
    <rPh sb="5" eb="8">
      <t>ミキニュウ</t>
    </rPh>
    <phoneticPr fontId="3"/>
  </si>
  <si>
    <t>売上0円で減少率-100％の月よりも、減少率-50～-100％の月の方が給付額の計算では多い場合がある</t>
    <rPh sb="0" eb="2">
      <t>ウリアゲ</t>
    </rPh>
    <rPh sb="3" eb="4">
      <t>エン</t>
    </rPh>
    <rPh sb="5" eb="8">
      <t>ゲンショウリツ</t>
    </rPh>
    <rPh sb="14" eb="15">
      <t>ツキ</t>
    </rPh>
    <rPh sb="19" eb="22">
      <t>ゲンショウリツ</t>
    </rPh>
    <rPh sb="32" eb="33">
      <t>ツキ</t>
    </rPh>
    <rPh sb="34" eb="35">
      <t>ホウ</t>
    </rPh>
    <rPh sb="36" eb="39">
      <t>キュウフガク</t>
    </rPh>
    <rPh sb="40" eb="42">
      <t>ケイサン</t>
    </rPh>
    <rPh sb="44" eb="45">
      <t>オオ</t>
    </rPh>
    <rPh sb="46" eb="48">
      <t>バアイ</t>
    </rPh>
    <phoneticPr fontId="3"/>
  </si>
  <si>
    <t>最高額</t>
    <rPh sb="0" eb="3">
      <t>サイコウガク</t>
    </rPh>
    <phoneticPr fontId="3"/>
  </si>
  <si>
    <t>各月ごとの計算結果</t>
    <rPh sb="0" eb="2">
      <t>カクツキ</t>
    </rPh>
    <rPh sb="5" eb="9">
      <t>ケイサンケッカ</t>
    </rPh>
    <phoneticPr fontId="3"/>
  </si>
  <si>
    <t>最大値</t>
    <rPh sb="0" eb="3">
      <t>サイダイチ</t>
    </rPh>
    <phoneticPr fontId="3"/>
  </si>
  <si>
    <t>減少率</t>
    <rPh sb="0" eb="3">
      <t>ゲンショウリツ</t>
    </rPh>
    <phoneticPr fontId="3"/>
  </si>
  <si>
    <t>給付額</t>
    <rPh sb="0" eb="3">
      <t>キュウフガク</t>
    </rPh>
    <phoneticPr fontId="3"/>
  </si>
  <si>
    <t>30％の範囲の方が給付額が多くなるケースがある</t>
    <rPh sb="4" eb="6">
      <t>ハンイ</t>
    </rPh>
    <rPh sb="7" eb="8">
      <t>ホウ</t>
    </rPh>
    <rPh sb="9" eb="12">
      <t>キュウフガク</t>
    </rPh>
    <rPh sb="13" eb="14">
      <t>オオ</t>
    </rPh>
    <phoneticPr fontId="3"/>
  </si>
  <si>
    <t>各基準期間ごとの各月を基に給付額をそれぞれ計算→最も額の大きい月をそれぞれ選択</t>
    <rPh sb="0" eb="5">
      <t>カクキジュンキカン</t>
    </rPh>
    <rPh sb="8" eb="10">
      <t>カクツキ</t>
    </rPh>
    <rPh sb="11" eb="12">
      <t>モト</t>
    </rPh>
    <rPh sb="13" eb="16">
      <t>キュウフガク</t>
    </rPh>
    <rPh sb="21" eb="23">
      <t>ケイサン</t>
    </rPh>
    <rPh sb="24" eb="25">
      <t>モット</t>
    </rPh>
    <rPh sb="26" eb="27">
      <t>ガク</t>
    </rPh>
    <rPh sb="28" eb="29">
      <t>オオ</t>
    </rPh>
    <rPh sb="31" eb="32">
      <t>ツキ</t>
    </rPh>
    <rPh sb="37" eb="39">
      <t>センタク</t>
    </rPh>
    <phoneticPr fontId="3"/>
  </si>
  <si>
    <t>→減少率を基準に給付額をそれぞれ計算→最も高額の基準期間を選択</t>
    <phoneticPr fontId="3"/>
  </si>
  <si>
    <t>※全てのセルに金額を入力してください。</t>
    <rPh sb="1" eb="2">
      <t>スベ</t>
    </rPh>
    <rPh sb="7" eb="9">
      <t>キンガク</t>
    </rPh>
    <rPh sb="10" eb="1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</si>
</sst>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yyyy&quot;年&quot;m&quot;月&quot;;@"/>
    <numFmt numFmtId="178" formatCode="0.0%;\▲0.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quotePrefix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55" fontId="0" fillId="0" borderId="0" xfId="0" applyNumberFormat="1" applyFill="1" applyBorder="1">
      <alignment vertical="center"/>
    </xf>
    <xf numFmtId="0" fontId="4" fillId="0" borderId="0" xfId="0" applyFont="1">
      <alignment vertical="center"/>
    </xf>
    <xf numFmtId="38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38" fontId="6" fillId="2" borderId="0" xfId="1" applyFont="1" applyFill="1" applyBorder="1">
      <alignment vertical="center"/>
    </xf>
    <xf numFmtId="176" fontId="6" fillId="2" borderId="0" xfId="2" applyNumberFormat="1" applyFont="1" applyFill="1" applyBorder="1">
      <alignment vertical="center"/>
    </xf>
    <xf numFmtId="10" fontId="0" fillId="0" borderId="0" xfId="0" applyNumberFormat="1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38" fontId="6" fillId="0" borderId="1" xfId="1" applyFont="1" applyFill="1" applyBorder="1">
      <alignment vertical="center"/>
    </xf>
    <xf numFmtId="38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55" fontId="0" fillId="0" borderId="1" xfId="0" applyNumberFormat="1" applyBorder="1" applyAlignment="1">
      <alignment horizontal="center" vertical="center"/>
    </xf>
    <xf numFmtId="38" fontId="10" fillId="2" borderId="0" xfId="1" applyFont="1" applyFill="1" applyBorder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38" fontId="0" fillId="0" borderId="0" xfId="1" applyFont="1">
      <alignment vertical="center"/>
    </xf>
    <xf numFmtId="38" fontId="14" fillId="0" borderId="0" xfId="1" applyFo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0" fillId="0" borderId="0" xfId="2" applyNumberFormat="1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616324</xdr:colOff>
      <xdr:row>13</xdr:row>
      <xdr:rowOff>11207</xdr:rowOff>
    </xdr:from>
    <xdr:to>
      <xdr:col>16</xdr:col>
      <xdr:colOff>212913</xdr:colOff>
      <xdr:row>37</xdr:row>
      <xdr:rowOff>112060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6180C5-F1B1-4C59-981C-43F8DDA1F84A}"/>
            </a:ext>
          </a:extLst>
        </xdr:cNvPr>
        <xdr:cNvSpPr/>
      </xdr:nvSpPr>
      <xdr:spPr>
        <a:xfrm>
          <a:off x="10555942" y="3160060"/>
          <a:ext cx="2566147" cy="3227294"/>
        </a:xfrm>
        <a:prstGeom prst="rect">
          <a:avLst/>
        </a:prstGeom>
        <a:noFill/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33620</xdr:colOff>
      <xdr:row>46</xdr:row>
      <xdr:rowOff>19251</xdr:rowOff>
    </xdr:from>
    <xdr:to>
      <xdr:col>8</xdr:col>
      <xdr:colOff>291353</xdr:colOff>
      <xdr:row>55</xdr:row>
      <xdr:rowOff>156016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44B75D-7A06-42AE-A9D3-688F33C8AF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41555"/>
        <a:stretch/>
      </xdr:blipFill>
      <xdr:spPr>
        <a:xfrm>
          <a:off x="190502" y="11494075"/>
          <a:ext cx="6454586" cy="225467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347382</xdr:colOff>
      <xdr:row>46</xdr:row>
      <xdr:rowOff>22415</xdr:rowOff>
    </xdr:from>
    <xdr:to>
      <xdr:col>17</xdr:col>
      <xdr:colOff>116095</xdr:colOff>
      <xdr:row>52</xdr:row>
      <xdr:rowOff>179296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98F2E1-D383-4510-9076-6CE271DF8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58445"/>
        <a:stretch/>
      </xdr:blipFill>
      <xdr:spPr>
        <a:xfrm>
          <a:off x="6701117" y="11497239"/>
          <a:ext cx="6738772" cy="156882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1CDC-46F1-4E97-96CA-466304C3B2E6}">
  <sheetPr>
    <pageSetUpPr fitToPage="1"/>
  </sheetPr>
  <dimension ref="A1:Z55"/>
  <sheetViews>
    <sheetView tabSelected="1" view="pageBreakPreview" topLeftCell="A12" zoomScaleNormal="100" zoomScaleSheetLayoutView="100" workbookViewId="0">
      <selection activeCell="J16" sqref="J16"/>
    </sheetView>
  </sheetViews>
  <sheetFormatPr defaultRowHeight="18" x14ac:dyDescent="0.45"/>
  <cols>
    <col min="1" max="1" width="2.09765625" customWidth="1"/>
    <col min="2" max="2" width="3" customWidth="1"/>
    <col min="3" max="3" width="11.3984375" customWidth="1"/>
    <col min="4" max="6" width="13" customWidth="1"/>
    <col min="7" max="7" width="15.19921875" customWidth="1"/>
    <col min="8" max="8" width="13" customWidth="1"/>
    <col min="9" max="9" width="11.8984375" customWidth="1"/>
    <col min="10" max="10" width="10.19921875" bestFit="1" customWidth="1"/>
    <col min="11" max="11" width="10.19921875" customWidth="1"/>
    <col min="12" max="13" width="14.59765625" customWidth="1"/>
    <col min="14" max="14" width="9.5" bestFit="1" customWidth="1"/>
    <col min="15" max="15" width="11.19921875" customWidth="1"/>
    <col min="16" max="16" width="3.5" customWidth="1"/>
    <col min="17" max="17" width="5.3984375" customWidth="1"/>
    <col min="18" max="18" width="3.5" customWidth="1"/>
    <col min="19" max="19" width="7.3984375" customWidth="1"/>
    <col min="20" max="20" width="18.3984375" bestFit="1" customWidth="1"/>
    <col min="21" max="21" width="10.3984375" bestFit="1" customWidth="1"/>
    <col min="22" max="22" width="14.3984375" bestFit="1" customWidth="1"/>
    <col min="24" max="25" width="9.3984375" bestFit="1" customWidth="1"/>
    <col min="26" max="26" width="10.3984375" bestFit="1" customWidth="1"/>
  </cols>
  <sheetData>
    <row r="1" spans="1:23" hidden="1" x14ac:dyDescent="0.45"/>
    <row r="2" spans="1:23" hidden="1" x14ac:dyDescent="0.45"/>
    <row r="3" spans="1:23" hidden="1" x14ac:dyDescent="0.45">
      <c r="A3" t="s">
        <v>0</v>
      </c>
    </row>
    <row r="4" spans="1:23" hidden="1" x14ac:dyDescent="0.45">
      <c r="A4" t="s">
        <v>1</v>
      </c>
    </row>
    <row r="5" spans="1:23" hidden="1" x14ac:dyDescent="0.45"/>
    <row r="6" spans="1:23" ht="18.75" hidden="1" customHeight="1" x14ac:dyDescent="0.45">
      <c r="A6" s="50" t="s">
        <v>2</v>
      </c>
      <c r="B6" s="50" t="s">
        <v>3</v>
      </c>
      <c r="C6" s="57" t="s">
        <v>4</v>
      </c>
      <c r="D6" s="57"/>
      <c r="E6" s="57"/>
      <c r="T6" s="5" t="s">
        <v>18</v>
      </c>
      <c r="U6" s="8" t="s">
        <v>8</v>
      </c>
      <c r="V6" s="8" t="s">
        <v>9</v>
      </c>
    </row>
    <row r="7" spans="1:23" ht="18.75" hidden="1" customHeight="1" x14ac:dyDescent="0.45">
      <c r="A7" s="50"/>
      <c r="B7" s="50"/>
      <c r="C7" s="1" t="s">
        <v>5</v>
      </c>
      <c r="D7" s="1" t="s">
        <v>6</v>
      </c>
      <c r="E7" s="1" t="s">
        <v>7</v>
      </c>
      <c r="T7" s="6" t="s">
        <v>3</v>
      </c>
      <c r="U7" s="3">
        <v>500000</v>
      </c>
      <c r="V7" s="3">
        <v>300000</v>
      </c>
      <c r="W7" t="s">
        <v>36</v>
      </c>
    </row>
    <row r="8" spans="1:23" hidden="1" x14ac:dyDescent="0.45">
      <c r="A8" s="2" t="s">
        <v>8</v>
      </c>
      <c r="B8" s="1" t="s">
        <v>10</v>
      </c>
      <c r="C8" s="1" t="s">
        <v>12</v>
      </c>
      <c r="D8" s="1" t="s">
        <v>14</v>
      </c>
      <c r="E8" s="1" t="s">
        <v>16</v>
      </c>
      <c r="T8" s="6" t="s">
        <v>19</v>
      </c>
      <c r="U8" s="3">
        <v>1000000</v>
      </c>
      <c r="V8" s="3">
        <v>600000</v>
      </c>
      <c r="W8" t="s">
        <v>36</v>
      </c>
    </row>
    <row r="9" spans="1:23" hidden="1" x14ac:dyDescent="0.45">
      <c r="A9" s="2" t="s">
        <v>9</v>
      </c>
      <c r="B9" s="1" t="s">
        <v>11</v>
      </c>
      <c r="C9" s="1" t="s">
        <v>13</v>
      </c>
      <c r="D9" s="1" t="s">
        <v>15</v>
      </c>
      <c r="E9" s="1" t="s">
        <v>14</v>
      </c>
      <c r="T9" s="6" t="s">
        <v>20</v>
      </c>
      <c r="U9" s="3">
        <v>1500000</v>
      </c>
      <c r="V9" s="3">
        <v>900000</v>
      </c>
      <c r="W9" t="s">
        <v>36</v>
      </c>
    </row>
    <row r="10" spans="1:23" hidden="1" x14ac:dyDescent="0.45">
      <c r="A10" t="s">
        <v>17</v>
      </c>
      <c r="T10" s="7" t="s">
        <v>21</v>
      </c>
      <c r="U10" s="3">
        <v>2500000</v>
      </c>
      <c r="V10" s="3">
        <v>1500000</v>
      </c>
      <c r="W10" t="s">
        <v>36</v>
      </c>
    </row>
    <row r="11" spans="1:23" hidden="1" x14ac:dyDescent="0.45"/>
    <row r="12" spans="1:23" ht="26.4" x14ac:dyDescent="0.45">
      <c r="C12" s="33" t="s">
        <v>40</v>
      </c>
    </row>
    <row r="13" spans="1:23" x14ac:dyDescent="0.45">
      <c r="C13" s="23" t="s">
        <v>39</v>
      </c>
      <c r="D13" t="s">
        <v>57</v>
      </c>
      <c r="G13" s="35" t="s">
        <v>18</v>
      </c>
      <c r="I13" s="21"/>
      <c r="J13" s="38"/>
      <c r="K13" s="38"/>
      <c r="L13" s="38"/>
      <c r="P13" s="21"/>
      <c r="T13" t="s">
        <v>43</v>
      </c>
    </row>
    <row r="14" spans="1:23" x14ac:dyDescent="0.45">
      <c r="G14" s="20" t="s">
        <v>3</v>
      </c>
      <c r="I14" s="22"/>
      <c r="J14" s="39"/>
      <c r="K14" s="39"/>
      <c r="L14" s="39"/>
      <c r="P14" s="22"/>
    </row>
    <row r="15" spans="1:23" ht="18.75" customHeight="1" x14ac:dyDescent="0.45"/>
    <row r="16" spans="1:23" ht="19.8" x14ac:dyDescent="0.45">
      <c r="N16" s="53" t="s">
        <v>46</v>
      </c>
      <c r="O16" s="53"/>
    </row>
    <row r="17" spans="2:20" x14ac:dyDescent="0.45">
      <c r="B17" s="10"/>
      <c r="C17" s="10"/>
      <c r="D17" t="s">
        <v>22</v>
      </c>
    </row>
    <row r="18" spans="2:20" ht="19.8" x14ac:dyDescent="0.45">
      <c r="B18" s="11"/>
      <c r="C18" s="11"/>
      <c r="D18" s="36">
        <v>44501</v>
      </c>
      <c r="E18" s="36">
        <v>44531</v>
      </c>
      <c r="F18" s="36">
        <v>44562</v>
      </c>
      <c r="G18" s="36">
        <v>44593</v>
      </c>
      <c r="H18" s="36">
        <v>44621</v>
      </c>
      <c r="J18" s="40"/>
      <c r="K18" s="40"/>
      <c r="L18" s="40"/>
      <c r="N18" s="51" t="s">
        <v>35</v>
      </c>
      <c r="O18" s="51"/>
    </row>
    <row r="19" spans="2:20" ht="19.8" x14ac:dyDescent="0.45">
      <c r="B19" s="9"/>
      <c r="C19" s="9"/>
      <c r="D19" s="4"/>
      <c r="E19" s="4"/>
      <c r="F19" s="4"/>
      <c r="G19" s="4"/>
      <c r="H19" s="4"/>
      <c r="J19" s="41"/>
      <c r="K19" s="41"/>
      <c r="L19" s="41"/>
      <c r="N19" s="52" t="e">
        <f ca="1">IF(M28&gt;VLOOKUP(G14,T7:V10,IF($N$36&lt;=-50%,2,IF($N$36&lt;=-30%,3,4)),FALSE),VLOOKUP(G14,T7:V10,IF($N$36&lt;=-50%,2,IF($N$36&lt;=-30%,3,4)),FALSE),M28)</f>
        <v>#REF!</v>
      </c>
      <c r="O19" s="52"/>
    </row>
    <row r="20" spans="2:20" x14ac:dyDescent="0.45">
      <c r="B20" s="9"/>
      <c r="C20" s="34" t="s">
        <v>38</v>
      </c>
      <c r="D20" s="30">
        <f>D19*5</f>
        <v>0</v>
      </c>
      <c r="E20" s="30">
        <f t="shared" ref="E20:H20" si="0">E19*5</f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</row>
    <row r="21" spans="2:20" ht="18.75" hidden="1" customHeight="1" x14ac:dyDescent="0.45">
      <c r="B21" s="9">
        <v>1</v>
      </c>
      <c r="C21" s="9" t="s">
        <v>28</v>
      </c>
      <c r="D21" s="16">
        <f>IF(D$19="",0,D$19-D$36)</f>
        <v>0</v>
      </c>
      <c r="E21" s="16">
        <f>IF(E$19="",0,E$19-E$36)</f>
        <v>0</v>
      </c>
      <c r="F21" s="16">
        <f>IF(F$19="",0,F$19-F$36)</f>
        <v>0</v>
      </c>
      <c r="G21" s="16">
        <f>IF(G$19="",0,G$19-G$36)</f>
        <v>0</v>
      </c>
      <c r="H21" s="16">
        <f>IF(H$19="",0,H$19-H$36)</f>
        <v>0</v>
      </c>
    </row>
    <row r="22" spans="2:20" hidden="1" x14ac:dyDescent="0.45">
      <c r="B22" s="9">
        <v>2</v>
      </c>
      <c r="C22" s="9" t="s">
        <v>29</v>
      </c>
      <c r="D22" s="16">
        <f>IF(D$19="",0,D$19-D$40)</f>
        <v>0</v>
      </c>
      <c r="E22" s="16">
        <f>IF(E$19="",0,E$19-E$40)</f>
        <v>0</v>
      </c>
      <c r="F22" s="16">
        <f>IF(F$19="",0,F$19-F$40)</f>
        <v>0</v>
      </c>
      <c r="G22" s="16">
        <f>IF(G$19="",0,G$19-G$40)</f>
        <v>0</v>
      </c>
      <c r="H22" s="16">
        <f>IF(H$19="",0,H$19-H$40)</f>
        <v>0</v>
      </c>
    </row>
    <row r="23" spans="2:20" hidden="1" x14ac:dyDescent="0.45">
      <c r="B23" s="9">
        <v>3</v>
      </c>
      <c r="C23" s="9" t="s">
        <v>30</v>
      </c>
      <c r="D23" s="16">
        <f>IF(D$19="",0,D$19-D$44)</f>
        <v>0</v>
      </c>
      <c r="E23" s="16">
        <f>IF(E$19="",0,E$19-E$44)</f>
        <v>0</v>
      </c>
      <c r="F23" s="16">
        <f>IF(F$19="",0,F$19-F$44)</f>
        <v>0</v>
      </c>
      <c r="G23" s="16">
        <f>IF(G$19="",0,G$19-G$44)</f>
        <v>0</v>
      </c>
      <c r="H23" s="16">
        <f>IF(H$19="",0,H$19-H$44)</f>
        <v>0</v>
      </c>
    </row>
    <row r="24" spans="2:20" hidden="1" x14ac:dyDescent="0.45">
      <c r="B24" s="9">
        <v>4</v>
      </c>
      <c r="C24" s="9" t="s">
        <v>31</v>
      </c>
      <c r="D24" s="17">
        <f>IFERROR(D21/D36,999%)</f>
        <v>9.99</v>
      </c>
      <c r="E24" s="17">
        <f t="shared" ref="E24:F24" si="1">IFERROR(E21/E36,999%)</f>
        <v>9.99</v>
      </c>
      <c r="F24" s="17">
        <f t="shared" si="1"/>
        <v>9.99</v>
      </c>
      <c r="G24" s="17">
        <f>IFERROR(G21/G36,999%)</f>
        <v>9.99</v>
      </c>
      <c r="H24" s="17">
        <f>IFERROR(H21/H36,999%)</f>
        <v>9.99</v>
      </c>
      <c r="I24" s="18"/>
      <c r="J24" s="13"/>
      <c r="K24" s="13"/>
      <c r="M24" s="13"/>
      <c r="N24" s="13"/>
      <c r="O24" s="13"/>
      <c r="T24" t="s">
        <v>48</v>
      </c>
    </row>
    <row r="25" spans="2:20" hidden="1" x14ac:dyDescent="0.45">
      <c r="B25" s="9">
        <v>5</v>
      </c>
      <c r="C25" s="9" t="s">
        <v>32</v>
      </c>
      <c r="D25" s="17">
        <f>IFERROR(D22/D40,999%)</f>
        <v>9.99</v>
      </c>
      <c r="E25" s="17">
        <f t="shared" ref="E25:G25" si="2">IFERROR(E22/E40,999%)</f>
        <v>9.99</v>
      </c>
      <c r="F25" s="17">
        <f t="shared" si="2"/>
        <v>9.99</v>
      </c>
      <c r="G25" s="17">
        <f t="shared" si="2"/>
        <v>9.99</v>
      </c>
      <c r="H25" s="17">
        <f>IFERROR(H22/H40,999%)</f>
        <v>9.99</v>
      </c>
      <c r="I25" s="18"/>
      <c r="J25" s="13"/>
      <c r="K25" s="13"/>
      <c r="M25" s="13"/>
      <c r="T25" t="s">
        <v>54</v>
      </c>
    </row>
    <row r="26" spans="2:20" hidden="1" x14ac:dyDescent="0.45">
      <c r="B26" s="9">
        <v>6</v>
      </c>
      <c r="C26" s="9" t="s">
        <v>33</v>
      </c>
      <c r="D26" s="17">
        <f>IFERROR(D23/D44,999%)</f>
        <v>9.99</v>
      </c>
      <c r="E26" s="17">
        <f t="shared" ref="E26:H26" si="3">IFERROR(E23/E44,999%)</f>
        <v>9.99</v>
      </c>
      <c r="F26" s="17">
        <f t="shared" si="3"/>
        <v>9.99</v>
      </c>
      <c r="G26" s="17">
        <f t="shared" si="3"/>
        <v>9.99</v>
      </c>
      <c r="H26" s="17">
        <f t="shared" si="3"/>
        <v>9.99</v>
      </c>
      <c r="I26" s="18"/>
      <c r="J26" s="13"/>
      <c r="K26" s="13"/>
      <c r="M26" s="13"/>
    </row>
    <row r="27" spans="2:20" hidden="1" x14ac:dyDescent="0.45">
      <c r="B27" s="9"/>
      <c r="C27" s="9"/>
      <c r="D27" s="37" t="s">
        <v>47</v>
      </c>
      <c r="E27" s="15"/>
      <c r="F27" s="15"/>
      <c r="G27" s="15"/>
      <c r="H27" s="15"/>
      <c r="I27" s="45" t="s">
        <v>51</v>
      </c>
      <c r="J27" s="45" t="s">
        <v>37</v>
      </c>
      <c r="K27" s="45" t="s">
        <v>52</v>
      </c>
      <c r="L27" s="45" t="s">
        <v>53</v>
      </c>
      <c r="M27" s="45" t="s">
        <v>49</v>
      </c>
      <c r="N27" s="45" t="s">
        <v>42</v>
      </c>
      <c r="T27" t="s">
        <v>55</v>
      </c>
    </row>
    <row r="28" spans="2:20" hidden="1" x14ac:dyDescent="0.45">
      <c r="B28" s="9"/>
      <c r="C28" s="44" t="s">
        <v>50</v>
      </c>
      <c r="D28" s="37">
        <f>IF(D24&lt;=-30%,$I$36-D$20,0)</f>
        <v>0</v>
      </c>
      <c r="E28" s="37">
        <f>IF(E24&lt;=-30%,$I$36-E$20,0)</f>
        <v>0</v>
      </c>
      <c r="F28" s="37">
        <f t="shared" ref="F28:H28" si="4">IF(F24&lt;=-30%,$I$36-F$20,0)</f>
        <v>0</v>
      </c>
      <c r="G28" s="37">
        <f t="shared" si="4"/>
        <v>0</v>
      </c>
      <c r="H28" s="37">
        <f t="shared" si="4"/>
        <v>0</v>
      </c>
      <c r="I28" s="13">
        <f>MAX(D28:H28)</f>
        <v>0</v>
      </c>
      <c r="J28" s="13">
        <f>MATCH(I28,D28:H28,0)</f>
        <v>1</v>
      </c>
      <c r="K28" s="47">
        <f ca="1">OFFSET(D24,,J28-1)</f>
        <v>9.99</v>
      </c>
      <c r="L28" s="13">
        <f>IF(I28=0,0,IF(I28&gt;VLOOKUP($G$14,$T$7:$V$10,IF($K28&lt;=-50%,2,IF($K28&lt;=-30%,3,4)),FALSE),VLOOKUP($G$14,$T$7:$V$10,IF($K28&lt;=-50%,2,IF($K28&lt;=-30%,3,4)),FALSE),I28))</f>
        <v>0</v>
      </c>
      <c r="M28" s="13">
        <f>MAX(L28:L30)</f>
        <v>0</v>
      </c>
      <c r="N28" s="13">
        <f>MATCH(M28,L28:L30,0)</f>
        <v>1</v>
      </c>
      <c r="T28" t="s">
        <v>56</v>
      </c>
    </row>
    <row r="29" spans="2:20" hidden="1" x14ac:dyDescent="0.45">
      <c r="B29" s="9"/>
      <c r="C29" s="9"/>
      <c r="D29" s="37">
        <f>IF(D25&lt;=-30%,$I$40-D$20,0)</f>
        <v>0</v>
      </c>
      <c r="E29" s="37">
        <f t="shared" ref="E29:H29" si="5">IF(E25&lt;=-30%,$I$40-E$20,0)</f>
        <v>0</v>
      </c>
      <c r="F29" s="37">
        <f t="shared" si="5"/>
        <v>0</v>
      </c>
      <c r="G29" s="37">
        <f t="shared" si="5"/>
        <v>0</v>
      </c>
      <c r="H29" s="37">
        <f t="shared" si="5"/>
        <v>0</v>
      </c>
      <c r="I29" s="13">
        <f>MAX(D29:H29)</f>
        <v>0</v>
      </c>
      <c r="J29" s="13">
        <f>MATCH(I29,D29:H29,0)</f>
        <v>1</v>
      </c>
      <c r="K29" s="47">
        <f ca="1">OFFSET(D25,,J29-1)</f>
        <v>9.99</v>
      </c>
      <c r="L29" s="13">
        <f>IF(I29=0,0,IF(I29&gt;VLOOKUP($G$14,$T$7:$V$10,IF($K29&lt;=-50%,2,IF($K29&lt;=-30%,3,4)),FALSE),VLOOKUP($G$14,$T$7:$V$10,IF($K29&lt;=-50%,2,IF($K29&lt;=-30%,3,4)),FALSE),I29))</f>
        <v>0</v>
      </c>
    </row>
    <row r="30" spans="2:20" hidden="1" x14ac:dyDescent="0.45">
      <c r="B30" s="9"/>
      <c r="C30" s="9"/>
      <c r="D30" s="37">
        <f>IF(D26&lt;=-30%,$I$44-D$20,0)</f>
        <v>0</v>
      </c>
      <c r="E30" s="37">
        <f t="shared" ref="E30:H30" si="6">IF(E26&lt;=-30%,$I$44-E$20,0)</f>
        <v>0</v>
      </c>
      <c r="F30" s="37">
        <f t="shared" si="6"/>
        <v>0</v>
      </c>
      <c r="G30" s="37">
        <f t="shared" si="6"/>
        <v>0</v>
      </c>
      <c r="H30" s="37">
        <f t="shared" si="6"/>
        <v>0</v>
      </c>
      <c r="I30" s="13">
        <f>MAX(D30:H30)</f>
        <v>0</v>
      </c>
      <c r="J30" s="13">
        <f>MATCH(I30,D30:H30,0)</f>
        <v>1</v>
      </c>
      <c r="K30" s="47">
        <f ca="1">OFFSET(D26,,J30-1)</f>
        <v>9.99</v>
      </c>
      <c r="L30" s="13">
        <f>IF(I30=0,0,IF(I30&gt;VLOOKUP($G$14,$T$7:$V$10,IF($K30&lt;=-50%,2,IF($K30&lt;=-30%,3,4)),FALSE),VLOOKUP($G$14,$T$7:$V$10,IF($K30&lt;=-50%,2,IF($K30&lt;=-30%,3,4)),FALSE),I30))</f>
        <v>0</v>
      </c>
    </row>
    <row r="31" spans="2:20" hidden="1" x14ac:dyDescent="0.45">
      <c r="B31" s="9"/>
      <c r="C31" s="9"/>
      <c r="D31" s="15"/>
      <c r="E31" s="15"/>
      <c r="F31" s="15"/>
      <c r="G31" s="15"/>
      <c r="H31" s="15"/>
      <c r="I31">
        <f>COUNTIF(I28:I30,L28)</f>
        <v>3</v>
      </c>
    </row>
    <row r="32" spans="2:20" ht="19.8" x14ac:dyDescent="0.45">
      <c r="B32" s="10"/>
      <c r="C32" s="10"/>
      <c r="N32" s="51" t="s">
        <v>41</v>
      </c>
      <c r="O32" s="51"/>
    </row>
    <row r="33" spans="2:26" ht="19.8" x14ac:dyDescent="0.45">
      <c r="B33" s="10"/>
      <c r="C33" s="10"/>
      <c r="D33" s="12" t="s">
        <v>23</v>
      </c>
      <c r="N33" s="56">
        <f ca="1">OFFSET(D18,0,OFFSET(J28,N28-1,0)-1)</f>
        <v>44501</v>
      </c>
      <c r="O33" s="56"/>
    </row>
    <row r="34" spans="2:26" x14ac:dyDescent="0.45">
      <c r="B34" s="10"/>
      <c r="C34" s="10"/>
      <c r="D34" t="s">
        <v>25</v>
      </c>
    </row>
    <row r="35" spans="2:26" x14ac:dyDescent="0.45">
      <c r="B35" s="11"/>
      <c r="C35" s="11"/>
      <c r="D35" s="36">
        <v>43405</v>
      </c>
      <c r="E35" s="36">
        <v>43435</v>
      </c>
      <c r="F35" s="36">
        <v>43466</v>
      </c>
      <c r="G35" s="36">
        <v>43497</v>
      </c>
      <c r="H35" s="36">
        <v>43525</v>
      </c>
      <c r="I35" s="24" t="s">
        <v>24</v>
      </c>
      <c r="J35" s="14" t="s">
        <v>34</v>
      </c>
      <c r="K35" s="46"/>
      <c r="N35" s="54" t="s">
        <v>44</v>
      </c>
      <c r="O35" s="54"/>
    </row>
    <row r="36" spans="2:26" ht="19.8" x14ac:dyDescent="0.45">
      <c r="B36" s="9"/>
      <c r="C36" s="9"/>
      <c r="D36" s="4"/>
      <c r="E36" s="4"/>
      <c r="F36" s="4"/>
      <c r="G36" s="4"/>
      <c r="H36" s="4"/>
      <c r="I36" s="31">
        <f>SUM(D36:H36)</f>
        <v>0</v>
      </c>
      <c r="J36" s="14" t="str">
        <f>IF($N$28=1,"○","")</f>
        <v>○</v>
      </c>
      <c r="K36" s="46"/>
      <c r="N36" s="55">
        <f ca="1">OFFSET(K28,N28-1,)</f>
        <v>9.99</v>
      </c>
      <c r="O36" s="55"/>
    </row>
    <row r="37" spans="2:26" x14ac:dyDescent="0.45">
      <c r="B37" s="10"/>
      <c r="C37" s="10"/>
      <c r="I37" s="32"/>
      <c r="J37" s="19"/>
      <c r="K37" s="19"/>
    </row>
    <row r="38" spans="2:26" x14ac:dyDescent="0.45">
      <c r="B38" s="10"/>
      <c r="C38" s="10"/>
      <c r="D38" t="s">
        <v>26</v>
      </c>
      <c r="I38" s="32"/>
      <c r="J38" s="19"/>
      <c r="K38" s="19"/>
    </row>
    <row r="39" spans="2:26" x14ac:dyDescent="0.45">
      <c r="B39" s="11"/>
      <c r="C39" s="11"/>
      <c r="D39" s="36">
        <v>43770</v>
      </c>
      <c r="E39" s="36">
        <v>43800</v>
      </c>
      <c r="F39" s="36">
        <v>43831</v>
      </c>
      <c r="G39" s="36">
        <v>43862</v>
      </c>
      <c r="H39" s="36">
        <v>43891</v>
      </c>
      <c r="I39" s="24" t="s">
        <v>24</v>
      </c>
      <c r="J39" s="14" t="s">
        <v>34</v>
      </c>
      <c r="K39" s="46"/>
      <c r="U39" s="42"/>
      <c r="V39" s="42"/>
      <c r="W39" s="42"/>
      <c r="X39" s="42"/>
      <c r="Y39" s="42"/>
      <c r="Z39" s="42"/>
    </row>
    <row r="40" spans="2:26" x14ac:dyDescent="0.45">
      <c r="B40" s="9"/>
      <c r="C40" s="9"/>
      <c r="D40" s="4"/>
      <c r="E40" s="4"/>
      <c r="F40" s="4"/>
      <c r="G40" s="4"/>
      <c r="H40" s="4"/>
      <c r="I40" s="31">
        <f>SUM(D40:H40)</f>
        <v>0</v>
      </c>
      <c r="J40" s="14" t="str">
        <f>IF($N$28=2,"○","")</f>
        <v/>
      </c>
      <c r="K40" s="46"/>
      <c r="U40" s="42"/>
      <c r="V40" s="42"/>
      <c r="W40" s="42"/>
      <c r="X40" s="43"/>
      <c r="Y40" s="42"/>
      <c r="Z40" s="42"/>
    </row>
    <row r="41" spans="2:26" x14ac:dyDescent="0.45">
      <c r="B41" s="10"/>
      <c r="C41" s="10"/>
      <c r="I41" s="32"/>
      <c r="J41" s="19"/>
      <c r="K41" s="19"/>
      <c r="U41" s="42"/>
      <c r="V41" s="42"/>
      <c r="W41" s="42"/>
      <c r="X41" s="42"/>
      <c r="Y41" s="42"/>
      <c r="Z41" s="42"/>
    </row>
    <row r="42" spans="2:26" x14ac:dyDescent="0.45">
      <c r="B42" s="10"/>
      <c r="C42" s="10"/>
      <c r="D42" t="s">
        <v>27</v>
      </c>
      <c r="I42" s="32"/>
      <c r="J42" s="19"/>
      <c r="K42" s="19"/>
      <c r="U42" s="42"/>
      <c r="V42" s="42"/>
      <c r="W42" s="42"/>
      <c r="X42" s="42"/>
      <c r="Y42" s="42"/>
      <c r="Z42" s="42"/>
    </row>
    <row r="43" spans="2:26" x14ac:dyDescent="0.45">
      <c r="B43" s="11"/>
      <c r="C43" s="11"/>
      <c r="D43" s="36">
        <v>44136</v>
      </c>
      <c r="E43" s="36">
        <v>44166</v>
      </c>
      <c r="F43" s="36">
        <v>44197</v>
      </c>
      <c r="G43" s="36">
        <v>44228</v>
      </c>
      <c r="H43" s="36">
        <v>44256</v>
      </c>
      <c r="I43" s="24" t="s">
        <v>24</v>
      </c>
      <c r="J43" s="14" t="s">
        <v>34</v>
      </c>
      <c r="K43" s="46"/>
      <c r="U43" s="42"/>
      <c r="V43" s="42"/>
      <c r="W43" s="42"/>
      <c r="X43" s="42"/>
      <c r="Y43" s="42"/>
      <c r="Z43" s="42"/>
    </row>
    <row r="44" spans="2:26" x14ac:dyDescent="0.45">
      <c r="B44" s="9"/>
      <c r="C44" s="9"/>
      <c r="D44" s="4"/>
      <c r="E44" s="4"/>
      <c r="F44" s="4"/>
      <c r="G44" s="4"/>
      <c r="H44" s="4"/>
      <c r="I44" s="31">
        <f>SUM(D44:H44)</f>
        <v>0</v>
      </c>
      <c r="J44" s="14" t="str">
        <f>IF($N$28=3,"○","")</f>
        <v/>
      </c>
      <c r="K44" s="46"/>
      <c r="U44" s="42"/>
      <c r="V44" s="42"/>
      <c r="W44" s="42"/>
      <c r="X44" s="42"/>
      <c r="Y44" s="43"/>
      <c r="Z44" s="42"/>
    </row>
    <row r="45" spans="2:26" ht="57" customHeight="1" x14ac:dyDescent="0.45"/>
    <row r="46" spans="2:26" x14ac:dyDescent="0.45">
      <c r="C46" s="29" t="s">
        <v>45</v>
      </c>
      <c r="D46" s="28"/>
      <c r="E46" s="28"/>
      <c r="F46" s="49"/>
      <c r="G46" s="49"/>
      <c r="H46" s="49"/>
    </row>
    <row r="47" spans="2:26" x14ac:dyDescent="0.45">
      <c r="D47" s="28"/>
      <c r="E47" s="28"/>
      <c r="F47" s="25"/>
      <c r="G47" s="25"/>
      <c r="H47" s="25"/>
    </row>
    <row r="48" spans="2:26" x14ac:dyDescent="0.45">
      <c r="D48" s="26"/>
      <c r="E48" s="27"/>
      <c r="F48" s="27"/>
      <c r="G48" s="27"/>
      <c r="H48" s="27"/>
    </row>
    <row r="49" spans="4:8" x14ac:dyDescent="0.45">
      <c r="D49" s="26"/>
      <c r="E49" s="27"/>
      <c r="F49" s="27"/>
      <c r="G49" s="27"/>
      <c r="H49" s="27"/>
    </row>
    <row r="51" spans="4:8" x14ac:dyDescent="0.45">
      <c r="D51" s="25"/>
      <c r="E51" s="25"/>
      <c r="F51" s="25"/>
      <c r="G51" s="25"/>
      <c r="H51" s="25"/>
    </row>
    <row r="52" spans="4:8" x14ac:dyDescent="0.45">
      <c r="D52" s="48"/>
      <c r="E52" s="48"/>
      <c r="F52" s="49"/>
      <c r="G52" s="49"/>
      <c r="H52" s="49"/>
    </row>
    <row r="53" spans="4:8" x14ac:dyDescent="0.45">
      <c r="D53" s="48"/>
      <c r="E53" s="48"/>
      <c r="F53" s="25"/>
      <c r="G53" s="25"/>
      <c r="H53" s="25"/>
    </row>
    <row r="54" spans="4:8" x14ac:dyDescent="0.45">
      <c r="D54" s="26"/>
      <c r="E54" s="27"/>
      <c r="F54" s="27"/>
      <c r="G54" s="27"/>
      <c r="H54" s="27"/>
    </row>
    <row r="55" spans="4:8" x14ac:dyDescent="0.45">
      <c r="D55" s="26"/>
      <c r="E55" s="27"/>
      <c r="F55" s="27"/>
      <c r="G55" s="27"/>
      <c r="H55" s="27"/>
    </row>
  </sheetData>
  <mergeCells count="14">
    <mergeCell ref="D52:D53"/>
    <mergeCell ref="E52:E53"/>
    <mergeCell ref="F52:H52"/>
    <mergeCell ref="A6:A7"/>
    <mergeCell ref="N18:O18"/>
    <mergeCell ref="N19:O19"/>
    <mergeCell ref="N16:O16"/>
    <mergeCell ref="F46:H46"/>
    <mergeCell ref="N35:O35"/>
    <mergeCell ref="N36:O36"/>
    <mergeCell ref="N32:O32"/>
    <mergeCell ref="N33:O33"/>
    <mergeCell ref="B6:B7"/>
    <mergeCell ref="C6:E6"/>
  </mergeCells>
  <phoneticPr fontId="3"/>
  <conditionalFormatting sqref="D24:H26">
    <cfRule type="cellIs" dxfId="0" priority="1" operator="lessThanOrEqual">
      <formula>-0.3</formula>
    </cfRule>
  </conditionalFormatting>
  <dataValidations count="1">
    <dataValidation type="list" allowBlank="1" showInputMessage="1" showErrorMessage="1" sqref="G14" xr:uid="{19C44420-8D48-40C3-B621-0E9E87017A51}">
      <formula1>$T$7:$T$10</formula1>
    </dataValidation>
  </dataValidations>
  <pageMargins left="0.25" right="0.25" top="0.75" bottom="0.75" header="0.3" footer="0.3"/>
  <pageSetup paperSize="9" scale="70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事業復活支援金計算シート</vt:lpstr>
      <vt:lpstr>事業復活支援金計算シート!Print_Area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耕太</dc:creator>
  <cp:lastModifiedBy>Ryo.Akinaga</cp:lastModifiedBy>
  <cp:lastPrinted>2022-01-25T09:28:27Z</cp:lastPrinted>
  <dcterms:created xsi:type="dcterms:W3CDTF">2022-01-21T00:27:39Z</dcterms:created>
  <dcterms:modified xsi:type="dcterms:W3CDTF">2022-01-27T02:30:25Z</dcterms:modified>
</cp:coreProperties>
</file>